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1E81FE2E-F93A-414F-BD8A-F0C129B3A8F1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Горная9" sheetId="6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 localSheetId="0">#REF!</definedName>
    <definedName name="Д2">#REF!</definedName>
    <definedName name="Д3" localSheetId="0">[3]Выработка!#REF!</definedName>
    <definedName name="Д3">[3]Выработка!#REF!</definedName>
    <definedName name="ж" localSheetId="0">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 localSheetId="0">[3]Выработка!#REF!</definedName>
    <definedName name="пар">[3]Выработка!#REF!</definedName>
    <definedName name="пар_за_год" localSheetId="0">[3]Выработка!#REF!</definedName>
    <definedName name="пар_за_год">[3]Выработка!#REF!</definedName>
    <definedName name="пар1" localSheetId="0">[7]Выработка!#REF!</definedName>
    <definedName name="пар1">[7]Выработка!#REF!</definedName>
    <definedName name="Потр.св.воды">[6]Выработка!$H$17</definedName>
    <definedName name="потр.тепла" localSheetId="0">[3]Выработка!#REF!</definedName>
    <definedName name="потр.тепла">[3]Выработка!#REF!</definedName>
    <definedName name="Потребл.ВНС" localSheetId="0">#REF!</definedName>
    <definedName name="Потребл.ВНС">#REF!</definedName>
    <definedName name="Потребление_тепла" localSheetId="0">[3]Выработка!#REF!</definedName>
    <definedName name="Потребление_тепла">[3]Выработка!#REF!</definedName>
    <definedName name="рабочих" localSheetId="0">#REF!</definedName>
    <definedName name="рабочих">#REF!</definedName>
    <definedName name="рабочих_дней_в_году" localSheetId="0">#REF!</definedName>
    <definedName name="рабочих_дней_в_году">#REF!</definedName>
    <definedName name="РС_кислорода" localSheetId="0">[8]Стоимость!#REF!</definedName>
    <definedName name="РС_кислорода">[8]Стоимость!#REF!</definedName>
    <definedName name="РС_стоки_в_канал" localSheetId="0">[8]Стоимость!#REF!</definedName>
    <definedName name="РС_стоки_в_канал">[8]Стоимость!#REF!</definedName>
    <definedName name="РС_стоки_в_Нязю" localSheetId="0">[8]Стоимость!#REF!</definedName>
    <definedName name="РС_стоки_в_Нязю">[8]Стоимость!#REF!</definedName>
    <definedName name="РС_технич.воды" localSheetId="0">[8]Стоимость!#REF!</definedName>
    <definedName name="РС_технич.воды">[8]Стоимость!#REF!</definedName>
    <definedName name="Справочник_работ_и_услуг" localSheetId="0">OFFSET(#REF!,,,COUNTA(#REF!))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 localSheetId="0">[8]Стоимость!#REF!</definedName>
    <definedName name="цена_канализации">[8]Стоимость!#REF!</definedName>
    <definedName name="цена_кузн_угля" localSheetId="0">[8]Стоимость!#REF!</definedName>
    <definedName name="цена_кузн_угля">[8]Стоимость!#REF!</definedName>
    <definedName name="цена_стоков_в_реку" localSheetId="0">[8]Стоимость!#REF!</definedName>
    <definedName name="цена_стоков_в_реку">[8]Стоимость!#REF!</definedName>
    <definedName name="цена_чел_угля" localSheetId="0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0" l="1"/>
  <c r="D69" i="60"/>
  <c r="D56" i="60"/>
  <c r="D47" i="60"/>
  <c r="D42" i="60"/>
  <c r="D32" i="60"/>
  <c r="D104" i="60" l="1"/>
  <c r="D102" i="60" s="1"/>
  <c r="D87" i="60"/>
  <c r="D28" i="60" s="1"/>
  <c r="D107" i="60" l="1"/>
  <c r="D20" i="60"/>
  <c r="D108" i="60" l="1"/>
  <c r="A118" i="60"/>
  <c r="A117" i="60"/>
  <c r="A116" i="60"/>
  <c r="A102" i="60"/>
  <c r="A103" i="60" s="1"/>
  <c r="A104" i="60" s="1"/>
  <c r="A105" i="60" s="1"/>
  <c r="A106" i="60" s="1"/>
  <c r="A107" i="60" s="1"/>
  <c r="A108" i="60" s="1"/>
  <c r="A109" i="60" s="1"/>
  <c r="A110" i="60" s="1"/>
  <c r="A111" i="60" s="1"/>
  <c r="A112" i="60" s="1"/>
  <c r="A113" i="60" s="1"/>
  <c r="A114" i="60" s="1"/>
  <c r="A101" i="60"/>
  <c r="D105" i="60" l="1"/>
  <c r="D106" i="60" s="1"/>
  <c r="D15" i="60" l="1"/>
  <c r="D29" i="60" s="1"/>
  <c r="D26" i="60" l="1"/>
</calcChain>
</file>

<file path=xl/sharedStrings.xml><?xml version="1.0" encoding="utf-8"?>
<sst xmlns="http://schemas.openxmlformats.org/spreadsheetml/2006/main" count="257" uniqueCount="142">
  <si>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</si>
  <si>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</si>
  <si>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</si>
  <si>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</si>
  <si>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</si>
  <si>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</si>
  <si>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</si>
  <si>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</si>
  <si>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</si>
  <si>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</si>
  <si>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</si>
  <si>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</si>
  <si>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</si>
  <si>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</si>
  <si>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</si>
  <si>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</si>
  <si>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</si>
  <si>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</si>
  <si>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</si>
  <si>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</si>
  <si>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</si>
  <si>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</si>
  <si>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</si>
  <si>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</si>
  <si>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</si>
  <si>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</si>
  <si>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</si>
  <si>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</si>
  <si>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</si>
  <si>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</si>
  <si>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</si>
  <si>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</si>
  <si>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</si>
  <si>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</si>
  <si>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</si>
  <si>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</si>
  <si>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</si>
  <si>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</si>
  <si>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</si>
  <si>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</si>
  <si>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</si>
  <si>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</si>
  <si>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</si>
  <si>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</si>
  <si>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</si>
  <si>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</si>
  <si>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</si>
  <si>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</si>
  <si>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</si>
  <si>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</si>
  <si>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</si>
  <si>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</si>
  <si>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</si>
  <si>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</si>
  <si>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</si>
  <si>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</si>
  <si>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</si>
  <si>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</si>
  <si>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</si>
  <si>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</si>
  <si>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</si>
  <si>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</si>
  <si>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</si>
  <si>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</si>
  <si>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</si>
  <si>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</si>
  <si>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</si>
  <si>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</si>
  <si>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</si>
  <si>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</si>
  <si>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</si>
  <si>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</si>
  <si>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</si>
  <si>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</si>
  <si>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</si>
  <si>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</si>
  <si>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</si>
  <si>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</si>
  <si>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</si>
  <si>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</si>
  <si>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</si>
  <si>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</si>
  <si>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</si>
  <si>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</si>
  <si>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</si>
  <si>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</si>
  <si>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</si>
  <si>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</si>
  <si>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</si>
  <si>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</si>
  <si>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</si>
  <si>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</si>
  <si>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</si>
  <si>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</si>
  <si>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</si>
  <si>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</si>
  <si>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</si>
  <si>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</si>
  <si>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</si>
  <si>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</si>
  <si>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</si>
  <si>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</si>
  <si>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</si>
  <si>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</si>
  <si>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</si>
  <si>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</si>
  <si>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</si>
  <si>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</si>
  <si>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</si>
  <si>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</si>
  <si>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</si>
  <si>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</si>
  <si>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</si>
  <si>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</si>
  <si>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</si>
  <si>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</si>
  <si>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</si>
  <si>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</si>
  <si>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</si>
  <si>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</si>
  <si>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</si>
  <si>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</si>
  <si>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</si>
  <si>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</si>
  <si>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</si>
  <si>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</si>
  <si>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</si>
  <si>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</si>
  <si>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</si>
  <si>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</si>
  <si>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</si>
  <si>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</si>
  <si>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</si>
  <si>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t>Итого: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</si>
  <si>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ул. Горная, дом  9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</si>
  <si>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за услуги управления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</si>
  <si>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</si>
  <si>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 xml:space="preserve">за содержание </t>
  </si>
  <si>
    <t>текущий ремонт</t>
  </si>
  <si>
    <t>за найм (справочно)</t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</si>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</sst>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7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0" fontId="18" fillId="0" borderId="2" xfId="5" applyNumberFormat="1" applyFont="1" applyBorder="1" applyAlignment="1">
      <alignment horizontal="center" vertical="center" wrapText="1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9" fillId="0" borderId="8" xfId="5" applyNumberFormat="1" applyFont="1" applyBorder="1" applyAlignment="1">
      <alignment horizontal="center" vertical="center"/>
    </xf>
    <xf numFmtId="0" fontId="19" fillId="0" borderId="8" xfId="5" applyNumberFormat="1" applyFont="1" applyBorder="1" applyAlignment="1">
      <alignment horizont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2" fontId="18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autoPageBreaks="0" fitToPage="1"/>
  </sheetPr>
  <dimension ref="A1:K118"/>
  <sheetViews>
    <sheetView tabSelected="1" topLeftCell="A87" zoomScale="80" zoomScaleNormal="80" workbookViewId="0">
      <selection activeCell="D119" sqref="D119"/>
    </sheetView>
  </sheetViews>
  <sheetFormatPr defaultColWidth="9.140625" defaultRowHeight="11.25" outlineLevelRow="2" x14ac:dyDescent="0.2"/>
  <cols>
    <col min="1" max="1" width="6.42578125" style="2" customWidth="1"/>
    <col min="2" max="2" width="82" style="2" customWidth="1"/>
    <col min="3" max="3" width="13.5703125" style="2" customWidth="1"/>
    <col min="4" max="4" width="19.85546875" style="2" customWidth="1"/>
    <col min="5" max="15" width="9.140625" style="2"/>
    <col min="16" max="16" width="11.7109375" style="2" customWidth="1"/>
    <col min="17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7" t="s">
        <v>134</v>
      </c>
      <c r="B1" s="47"/>
      <c r="C1" s="47"/>
      <c r="D1" s="47"/>
    </row>
    <row r="2" spans="1:4" ht="11.25" customHeight="1" x14ac:dyDescent="0.2">
      <c r="A2" s="48"/>
      <c r="B2" s="49"/>
      <c r="C2" s="49"/>
      <c r="D2" s="50"/>
    </row>
    <row r="3" spans="1:4" ht="11.25" customHeight="1" x14ac:dyDescent="0.2">
      <c r="A3" s="48"/>
      <c r="B3" s="49"/>
      <c r="C3" s="49"/>
      <c r="D3" s="50"/>
    </row>
    <row r="4" spans="1:4" ht="11.25" customHeight="1" x14ac:dyDescent="0.2">
      <c r="A4" s="48"/>
      <c r="B4" s="49"/>
      <c r="C4" s="49"/>
      <c r="D4" s="50"/>
    </row>
    <row r="5" spans="1:4" ht="21" customHeight="1" x14ac:dyDescent="0.2">
      <c r="A5" s="51"/>
      <c r="B5" s="52"/>
      <c r="C5" s="52"/>
      <c r="D5" s="53"/>
    </row>
    <row r="6" spans="1:4" ht="31.5" x14ac:dyDescent="0.2">
      <c r="A6" s="3" t="s">
        <v>125</v>
      </c>
      <c r="B6" s="4" t="s">
        <v>51</v>
      </c>
      <c r="C6" s="4" t="s">
        <v>52</v>
      </c>
      <c r="D6" s="3" t="s">
        <v>53</v>
      </c>
    </row>
    <row r="7" spans="1:4" ht="15.75" x14ac:dyDescent="0.2">
      <c r="A7" s="5" t="s">
        <v>54</v>
      </c>
      <c r="B7" s="6" t="s">
        <v>55</v>
      </c>
      <c r="C7" s="6" t="s">
        <v>56</v>
      </c>
      <c r="D7" s="21">
        <v>46068</v>
      </c>
    </row>
    <row r="8" spans="1:4" ht="15.75" x14ac:dyDescent="0.2">
      <c r="A8" s="5" t="s">
        <v>57</v>
      </c>
      <c r="B8" s="6" t="s">
        <v>58</v>
      </c>
      <c r="C8" s="6" t="s">
        <v>56</v>
      </c>
      <c r="D8" s="21">
        <v>45658</v>
      </c>
    </row>
    <row r="9" spans="1:4" ht="15.75" x14ac:dyDescent="0.2">
      <c r="A9" s="5" t="s">
        <v>59</v>
      </c>
      <c r="B9" s="6" t="s">
        <v>60</v>
      </c>
      <c r="C9" s="6" t="s">
        <v>56</v>
      </c>
      <c r="D9" s="21">
        <v>46022</v>
      </c>
    </row>
    <row r="10" spans="1:4" ht="31.5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15.75" x14ac:dyDescent="0.2">
      <c r="A11" s="54" t="s">
        <v>61</v>
      </c>
      <c r="B11" s="54"/>
      <c r="C11" s="54"/>
      <c r="D11" s="54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2">
        <v>-279452.74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4">
        <v>341186.64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4">
        <f>D16+D17+D18</f>
        <v>243727.16</v>
      </c>
    </row>
    <row r="16" spans="1:4" ht="15.75" x14ac:dyDescent="0.2">
      <c r="A16" s="7"/>
      <c r="B16" s="27" t="s">
        <v>137</v>
      </c>
      <c r="C16" s="7" t="s">
        <v>64</v>
      </c>
      <c r="D16" s="7">
        <v>116451.83</v>
      </c>
    </row>
    <row r="17" spans="1:11" ht="15.75" x14ac:dyDescent="0.2">
      <c r="A17" s="7"/>
      <c r="B17" s="27" t="s">
        <v>138</v>
      </c>
      <c r="C17" s="7" t="s">
        <v>64</v>
      </c>
      <c r="D17" s="7">
        <v>77634.559999999998</v>
      </c>
    </row>
    <row r="18" spans="1:11" ht="15.75" x14ac:dyDescent="0.2">
      <c r="A18" s="7"/>
      <c r="B18" s="27" t="s">
        <v>135</v>
      </c>
      <c r="C18" s="7" t="s">
        <v>64</v>
      </c>
      <c r="D18" s="7">
        <v>49640.77</v>
      </c>
    </row>
    <row r="19" spans="1:11" ht="15.75" x14ac:dyDescent="0.2">
      <c r="A19" s="7"/>
      <c r="B19" s="28" t="s">
        <v>139</v>
      </c>
      <c r="C19" s="7" t="s">
        <v>64</v>
      </c>
      <c r="D19" s="7">
        <v>14341.25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5">
        <f>SUM(D21:D25)</f>
        <v>190287.47</v>
      </c>
    </row>
    <row r="21" spans="1:11" ht="15.75" x14ac:dyDescent="0.2">
      <c r="A21" s="7" t="s">
        <v>73</v>
      </c>
      <c r="B21" s="8" t="s">
        <v>74</v>
      </c>
      <c r="C21" s="7" t="s">
        <v>64</v>
      </c>
      <c r="D21" s="43">
        <v>190287.47</v>
      </c>
    </row>
    <row r="22" spans="1:11" ht="15.75" x14ac:dyDescent="0.2">
      <c r="A22" s="7" t="s">
        <v>75</v>
      </c>
      <c r="B22" s="8" t="s">
        <v>76</v>
      </c>
      <c r="C22" s="7" t="s">
        <v>64</v>
      </c>
      <c r="D22" s="9"/>
    </row>
    <row r="23" spans="1:11" ht="15.75" x14ac:dyDescent="0.2">
      <c r="A23" s="7" t="s">
        <v>77</v>
      </c>
      <c r="B23" s="8" t="s">
        <v>78</v>
      </c>
      <c r="C23" s="7" t="s">
        <v>64</v>
      </c>
      <c r="D23" s="9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9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-89165.26999999999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6">
        <f>D26-D87-D104</f>
        <v>-386347.52991764067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40">
        <f>D14+D15-D21</f>
        <v>394626.33000000007</v>
      </c>
    </row>
    <row r="30" spans="1:11" ht="15.75" x14ac:dyDescent="0.2">
      <c r="A30" s="55" t="s">
        <v>136</v>
      </c>
      <c r="B30" s="55"/>
      <c r="C30" s="55"/>
      <c r="D30" s="55"/>
    </row>
    <row r="31" spans="1:11" ht="63" x14ac:dyDescent="0.25">
      <c r="A31" s="7" t="s">
        <v>90</v>
      </c>
      <c r="B31" s="12" t="s">
        <v>91</v>
      </c>
      <c r="C31" s="13" t="s">
        <v>52</v>
      </c>
      <c r="D31" s="13" t="s">
        <v>92</v>
      </c>
    </row>
    <row r="32" spans="1:11" ht="28.5" outlineLevel="1" x14ac:dyDescent="0.2">
      <c r="A32" s="9"/>
      <c r="B32" s="22" t="s">
        <v>127</v>
      </c>
      <c r="C32" s="14" t="s">
        <v>64</v>
      </c>
      <c r="D32" s="24">
        <f>SUM(D33:D41)</f>
        <v>39990.339632343501</v>
      </c>
    </row>
    <row r="33" spans="1:4" ht="105" outlineLevel="2" x14ac:dyDescent="0.2">
      <c r="A33" s="9"/>
      <c r="B33" s="23" t="s">
        <v>128</v>
      </c>
      <c r="C33" s="7" t="s">
        <v>64</v>
      </c>
      <c r="D33" s="25">
        <v>4364.4191191057107</v>
      </c>
    </row>
    <row r="34" spans="1:4" ht="60" outlineLevel="2" x14ac:dyDescent="0.2">
      <c r="A34" s="9"/>
      <c r="B34" s="23" t="s">
        <v>2</v>
      </c>
      <c r="C34" s="7" t="s">
        <v>64</v>
      </c>
      <c r="D34" s="25">
        <v>16239.783811236954</v>
      </c>
    </row>
    <row r="35" spans="1:4" ht="60" outlineLevel="2" x14ac:dyDescent="0.2">
      <c r="A35" s="9"/>
      <c r="B35" s="23" t="s">
        <v>3</v>
      </c>
      <c r="C35" s="7" t="s">
        <v>64</v>
      </c>
      <c r="D35" s="25">
        <v>7207.2100501417553</v>
      </c>
    </row>
    <row r="36" spans="1:4" ht="15.75" outlineLevel="2" x14ac:dyDescent="0.2">
      <c r="A36" s="9"/>
      <c r="B36" s="23" t="s">
        <v>4</v>
      </c>
      <c r="C36" s="7" t="s">
        <v>64</v>
      </c>
      <c r="D36" s="25">
        <v>1217.5455388740381</v>
      </c>
    </row>
    <row r="37" spans="1:4" ht="15.75" outlineLevel="2" x14ac:dyDescent="0.2">
      <c r="A37" s="9"/>
      <c r="B37" s="23" t="s">
        <v>5</v>
      </c>
      <c r="C37" s="7" t="s">
        <v>64</v>
      </c>
      <c r="D37" s="25">
        <v>2131.3555548643194</v>
      </c>
    </row>
    <row r="38" spans="1:4" ht="15.75" outlineLevel="2" x14ac:dyDescent="0.2">
      <c r="A38" s="9"/>
      <c r="B38" s="23" t="s">
        <v>6</v>
      </c>
      <c r="C38" s="7" t="s">
        <v>64</v>
      </c>
      <c r="D38" s="25"/>
    </row>
    <row r="39" spans="1:4" ht="15.75" outlineLevel="2" x14ac:dyDescent="0.2">
      <c r="A39" s="9"/>
      <c r="B39" s="23" t="s">
        <v>7</v>
      </c>
      <c r="C39" s="7" t="s">
        <v>64</v>
      </c>
      <c r="D39" s="25"/>
    </row>
    <row r="40" spans="1:4" ht="30" outlineLevel="2" x14ac:dyDescent="0.2">
      <c r="A40" s="9"/>
      <c r="B40" s="23" t="s">
        <v>8</v>
      </c>
      <c r="C40" s="7" t="s">
        <v>64</v>
      </c>
      <c r="D40" s="25"/>
    </row>
    <row r="41" spans="1:4" ht="15.75" outlineLevel="2" x14ac:dyDescent="0.2">
      <c r="A41" s="9"/>
      <c r="B41" s="23" t="s">
        <v>9</v>
      </c>
      <c r="C41" s="7" t="s">
        <v>64</v>
      </c>
      <c r="D41" s="25">
        <v>8830.0255581207275</v>
      </c>
    </row>
    <row r="42" spans="1:4" ht="28.5" outlineLevel="1" x14ac:dyDescent="0.2">
      <c r="A42" s="9"/>
      <c r="B42" s="22" t="s">
        <v>129</v>
      </c>
      <c r="C42" s="14" t="s">
        <v>64</v>
      </c>
      <c r="D42" s="24">
        <f>SUM(D43:D46)</f>
        <v>2640.7634175293651</v>
      </c>
    </row>
    <row r="43" spans="1:4" ht="15.75" outlineLevel="2" x14ac:dyDescent="0.2">
      <c r="A43" s="9"/>
      <c r="B43" s="1" t="s">
        <v>10</v>
      </c>
      <c r="C43" s="7" t="s">
        <v>64</v>
      </c>
      <c r="D43" s="25">
        <v>1726.9534015390839</v>
      </c>
    </row>
    <row r="44" spans="1:4" ht="15.75" outlineLevel="2" x14ac:dyDescent="0.2">
      <c r="A44" s="9"/>
      <c r="B44" s="26" t="s">
        <v>11</v>
      </c>
      <c r="C44" s="7" t="s">
        <v>64</v>
      </c>
      <c r="D44" s="25">
        <v>913.81001599028116</v>
      </c>
    </row>
    <row r="45" spans="1:4" ht="15.75" outlineLevel="2" x14ac:dyDescent="0.2">
      <c r="A45" s="9"/>
      <c r="B45" s="1" t="s">
        <v>12</v>
      </c>
      <c r="C45" s="7" t="s">
        <v>64</v>
      </c>
      <c r="D45" s="25"/>
    </row>
    <row r="46" spans="1:4" ht="15.75" outlineLevel="2" x14ac:dyDescent="0.2">
      <c r="A46" s="9"/>
      <c r="B46" s="1" t="s">
        <v>13</v>
      </c>
      <c r="C46" s="7" t="s">
        <v>64</v>
      </c>
      <c r="D46" s="25"/>
    </row>
    <row r="47" spans="1:4" ht="28.5" outlineLevel="2" x14ac:dyDescent="0.2">
      <c r="A47" s="9"/>
      <c r="B47" s="22" t="s">
        <v>130</v>
      </c>
      <c r="C47" s="7" t="s">
        <v>64</v>
      </c>
      <c r="D47" s="24">
        <f>SUM(D48:D55)</f>
        <v>116648.17791714816</v>
      </c>
    </row>
    <row r="48" spans="1:4" ht="15.75" outlineLevel="2" x14ac:dyDescent="0.2">
      <c r="A48" s="9"/>
      <c r="B48" s="1" t="s">
        <v>14</v>
      </c>
      <c r="C48" s="7" t="s">
        <v>64</v>
      </c>
      <c r="D48" s="25"/>
    </row>
    <row r="49" spans="1:4" ht="15.75" outlineLevel="2" x14ac:dyDescent="0.2">
      <c r="A49" s="9"/>
      <c r="B49" s="1" t="s">
        <v>15</v>
      </c>
      <c r="C49" s="7" t="s">
        <v>64</v>
      </c>
      <c r="D49" s="25">
        <v>399.19525864722561</v>
      </c>
    </row>
    <row r="50" spans="1:4" ht="15.75" outlineLevel="2" x14ac:dyDescent="0.2">
      <c r="A50" s="9"/>
      <c r="B50" s="1" t="s">
        <v>16</v>
      </c>
      <c r="C50" s="7" t="s">
        <v>64</v>
      </c>
      <c r="D50" s="25"/>
    </row>
    <row r="51" spans="1:4" ht="15.75" outlineLevel="2" x14ac:dyDescent="0.2">
      <c r="A51" s="9"/>
      <c r="B51" s="1" t="s">
        <v>17</v>
      </c>
      <c r="C51" s="7" t="s">
        <v>64</v>
      </c>
      <c r="D51" s="25">
        <v>1319.0799850951776</v>
      </c>
    </row>
    <row r="52" spans="1:4" ht="15.75" outlineLevel="2" x14ac:dyDescent="0.2">
      <c r="A52" s="9"/>
      <c r="B52" s="1" t="s">
        <v>18</v>
      </c>
      <c r="C52" s="7" t="s">
        <v>64</v>
      </c>
      <c r="D52" s="25"/>
    </row>
    <row r="53" spans="1:4" ht="15.75" outlineLevel="2" x14ac:dyDescent="0.2">
      <c r="A53" s="9"/>
      <c r="B53" s="1" t="s">
        <v>19</v>
      </c>
      <c r="C53" s="7" t="s">
        <v>64</v>
      </c>
      <c r="D53" s="25"/>
    </row>
    <row r="54" spans="1:4" ht="15.75" outlineLevel="2" x14ac:dyDescent="0.2">
      <c r="A54" s="9"/>
      <c r="B54" s="1" t="s">
        <v>20</v>
      </c>
      <c r="C54" s="7" t="s">
        <v>64</v>
      </c>
      <c r="D54" s="25">
        <v>1735.6315593357615</v>
      </c>
    </row>
    <row r="55" spans="1:4" ht="15.75" outlineLevel="2" x14ac:dyDescent="0.2">
      <c r="A55" s="9"/>
      <c r="B55" s="1" t="s">
        <v>21</v>
      </c>
      <c r="C55" s="7" t="s">
        <v>64</v>
      </c>
      <c r="D55" s="41">
        <v>113194.27111407</v>
      </c>
    </row>
    <row r="56" spans="1:4" ht="15.75" outlineLevel="2" x14ac:dyDescent="0.2">
      <c r="A56" s="9"/>
      <c r="B56" s="22" t="s">
        <v>131</v>
      </c>
      <c r="C56" s="14" t="s">
        <v>64</v>
      </c>
      <c r="D56" s="24">
        <f>SUM(D57:D68)</f>
        <v>22622.221744382347</v>
      </c>
    </row>
    <row r="57" spans="1:4" ht="45" outlineLevel="2" x14ac:dyDescent="0.2">
      <c r="A57" s="9"/>
      <c r="B57" s="1" t="s">
        <v>22</v>
      </c>
      <c r="C57" s="7" t="s">
        <v>64</v>
      </c>
      <c r="D57" s="25"/>
    </row>
    <row r="58" spans="1:4" ht="15.75" outlineLevel="2" x14ac:dyDescent="0.2">
      <c r="A58" s="9"/>
      <c r="B58" s="1" t="s">
        <v>23</v>
      </c>
      <c r="C58" s="7" t="s">
        <v>64</v>
      </c>
      <c r="D58" s="25"/>
    </row>
    <row r="59" spans="1:4" ht="15.75" outlineLevel="2" x14ac:dyDescent="0.2">
      <c r="A59" s="9"/>
      <c r="B59" s="1" t="s">
        <v>24</v>
      </c>
      <c r="C59" s="7" t="s">
        <v>64</v>
      </c>
      <c r="D59" s="25">
        <v>2022.0107666261636</v>
      </c>
    </row>
    <row r="60" spans="1:4" ht="15.75" outlineLevel="2" x14ac:dyDescent="0.2">
      <c r="A60" s="9"/>
      <c r="B60" s="1" t="s">
        <v>25</v>
      </c>
      <c r="C60" s="7" t="s">
        <v>64</v>
      </c>
      <c r="D60" s="25"/>
    </row>
    <row r="61" spans="1:4" ht="15.75" outlineLevel="2" x14ac:dyDescent="0.2">
      <c r="A61" s="9"/>
      <c r="B61" s="1" t="s">
        <v>26</v>
      </c>
      <c r="C61" s="7" t="s">
        <v>64</v>
      </c>
      <c r="D61" s="25">
        <v>1041.3789356014595</v>
      </c>
    </row>
    <row r="62" spans="1:4" ht="15.75" outlineLevel="2" x14ac:dyDescent="0.2">
      <c r="A62" s="9"/>
      <c r="B62" s="1" t="s">
        <v>27</v>
      </c>
      <c r="C62" s="7" t="s">
        <v>64</v>
      </c>
      <c r="D62" s="25">
        <v>781.03420170109632</v>
      </c>
    </row>
    <row r="63" spans="1:4" ht="15.75" outlineLevel="2" x14ac:dyDescent="0.2">
      <c r="A63" s="9"/>
      <c r="B63" s="1" t="s">
        <v>28</v>
      </c>
      <c r="C63" s="7" t="s">
        <v>64</v>
      </c>
      <c r="D63" s="25">
        <v>1015.3444622114206</v>
      </c>
    </row>
    <row r="64" spans="1:4" ht="15.75" outlineLevel="2" x14ac:dyDescent="0.2">
      <c r="A64" s="9"/>
      <c r="B64" s="1" t="s">
        <v>29</v>
      </c>
      <c r="C64" s="7" t="s">
        <v>64</v>
      </c>
      <c r="D64" s="25">
        <v>2343.1026051032827</v>
      </c>
    </row>
    <row r="65" spans="1:4" ht="15.75" outlineLevel="2" x14ac:dyDescent="0.2">
      <c r="A65" s="9"/>
      <c r="B65" s="1" t="s">
        <v>30</v>
      </c>
      <c r="C65" s="7" t="s">
        <v>64</v>
      </c>
      <c r="D65" s="25">
        <v>3037.355228837584</v>
      </c>
    </row>
    <row r="66" spans="1:4" ht="15.75" outlineLevel="2" x14ac:dyDescent="0.2">
      <c r="A66" s="9"/>
      <c r="B66" s="1" t="s">
        <v>31</v>
      </c>
      <c r="C66" s="7" t="s">
        <v>64</v>
      </c>
      <c r="D66" s="25">
        <v>9743.8355741109772</v>
      </c>
    </row>
    <row r="67" spans="1:4" ht="15.75" outlineLevel="2" x14ac:dyDescent="0.2">
      <c r="A67" s="9"/>
      <c r="B67" s="1" t="s">
        <v>32</v>
      </c>
      <c r="C67" s="7" t="s">
        <v>64</v>
      </c>
      <c r="D67" s="25">
        <v>2638.1599701903615</v>
      </c>
    </row>
    <row r="68" spans="1:4" ht="15.75" outlineLevel="2" x14ac:dyDescent="0.2">
      <c r="A68" s="9"/>
      <c r="B68" s="1" t="s">
        <v>33</v>
      </c>
      <c r="C68" s="7" t="s">
        <v>64</v>
      </c>
      <c r="D68" s="25"/>
    </row>
    <row r="69" spans="1:4" ht="15.75" outlineLevel="2" x14ac:dyDescent="0.2">
      <c r="A69" s="9"/>
      <c r="B69" s="22" t="s">
        <v>132</v>
      </c>
      <c r="C69" s="14" t="s">
        <v>64</v>
      </c>
      <c r="D69" s="24">
        <f>SUM(D70:D83)</f>
        <v>49287.597206237384</v>
      </c>
    </row>
    <row r="70" spans="1:4" ht="15.75" outlineLevel="2" x14ac:dyDescent="0.2">
      <c r="A70" s="9"/>
      <c r="B70" s="1" t="s">
        <v>34</v>
      </c>
      <c r="C70" s="7" t="s">
        <v>64</v>
      </c>
      <c r="D70" s="25">
        <v>1214.9420915350349</v>
      </c>
    </row>
    <row r="71" spans="1:4" ht="15.75" outlineLevel="2" x14ac:dyDescent="0.2">
      <c r="A71" s="9"/>
      <c r="B71" s="1" t="s">
        <v>35</v>
      </c>
      <c r="C71" s="7" t="s">
        <v>64</v>
      </c>
      <c r="D71" s="25">
        <v>1041.3789356014595</v>
      </c>
    </row>
    <row r="72" spans="1:4" ht="15.75" outlineLevel="2" x14ac:dyDescent="0.2">
      <c r="A72" s="9"/>
      <c r="B72" s="1" t="s">
        <v>36</v>
      </c>
      <c r="C72" s="7" t="s">
        <v>64</v>
      </c>
      <c r="D72" s="25">
        <v>694.2526237343053</v>
      </c>
    </row>
    <row r="73" spans="1:4" ht="15.75" outlineLevel="2" x14ac:dyDescent="0.2">
      <c r="A73" s="9"/>
      <c r="B73" s="1" t="s">
        <v>37</v>
      </c>
      <c r="C73" s="7" t="s">
        <v>64</v>
      </c>
      <c r="D73" s="25"/>
    </row>
    <row r="74" spans="1:4" ht="15.75" outlineLevel="2" x14ac:dyDescent="0.2">
      <c r="A74" s="9"/>
      <c r="B74" s="1" t="s">
        <v>38</v>
      </c>
      <c r="C74" s="7" t="s">
        <v>64</v>
      </c>
      <c r="D74" s="25">
        <v>607.47104576751747</v>
      </c>
    </row>
    <row r="75" spans="1:4" ht="15.75" outlineLevel="2" x14ac:dyDescent="0.2">
      <c r="A75" s="9"/>
      <c r="B75" s="1" t="s">
        <v>39</v>
      </c>
      <c r="C75" s="7" t="s">
        <v>64</v>
      </c>
      <c r="D75" s="25">
        <v>347.12631186715294</v>
      </c>
    </row>
    <row r="76" spans="1:4" ht="30" outlineLevel="2" x14ac:dyDescent="0.2">
      <c r="A76" s="9"/>
      <c r="B76" s="1" t="s">
        <v>40</v>
      </c>
      <c r="C76" s="7" t="s">
        <v>64</v>
      </c>
      <c r="D76" s="25">
        <v>31458.322012960722</v>
      </c>
    </row>
    <row r="77" spans="1:4" ht="15.75" outlineLevel="2" x14ac:dyDescent="0.2">
      <c r="A77" s="9"/>
      <c r="B77" s="1" t="s">
        <v>41</v>
      </c>
      <c r="C77" s="7" t="s">
        <v>64</v>
      </c>
      <c r="D77" s="25"/>
    </row>
    <row r="78" spans="1:4" ht="15.75" outlineLevel="1" x14ac:dyDescent="0.2">
      <c r="A78" s="9"/>
      <c r="B78" s="1" t="s">
        <v>42</v>
      </c>
      <c r="C78" s="7" t="s">
        <v>64</v>
      </c>
      <c r="D78" s="25">
        <v>1301.7236695018228</v>
      </c>
    </row>
    <row r="79" spans="1:4" ht="15.75" outlineLevel="2" x14ac:dyDescent="0.2">
      <c r="A79" s="9"/>
      <c r="B79" s="1" t="s">
        <v>43</v>
      </c>
      <c r="C79" s="7" t="s">
        <v>64</v>
      </c>
      <c r="D79" s="25"/>
    </row>
    <row r="80" spans="1:4" ht="30" outlineLevel="1" x14ac:dyDescent="0.2">
      <c r="A80" s="9"/>
      <c r="B80" s="1" t="s">
        <v>48</v>
      </c>
      <c r="C80" s="7" t="s">
        <v>64</v>
      </c>
      <c r="D80" s="25">
        <v>8830.0255581207275</v>
      </c>
    </row>
    <row r="81" spans="1:7" ht="15.75" outlineLevel="2" x14ac:dyDescent="0.2">
      <c r="A81" s="9"/>
      <c r="B81" s="1" t="s">
        <v>49</v>
      </c>
      <c r="C81" s="7" t="s">
        <v>64</v>
      </c>
      <c r="D81" s="25">
        <v>1622.8155079789415</v>
      </c>
    </row>
    <row r="82" spans="1:7" ht="15.75" outlineLevel="2" x14ac:dyDescent="0.2">
      <c r="A82" s="9"/>
      <c r="B82" s="1" t="s">
        <v>45</v>
      </c>
      <c r="C82" s="7" t="s">
        <v>64</v>
      </c>
      <c r="D82" s="25">
        <v>1562.0684034021863</v>
      </c>
    </row>
    <row r="83" spans="1:7" ht="15.75" outlineLevel="2" x14ac:dyDescent="0.2">
      <c r="A83" s="9"/>
      <c r="B83" s="1" t="s">
        <v>47</v>
      </c>
      <c r="C83" s="7" t="s">
        <v>64</v>
      </c>
      <c r="D83" s="25">
        <v>607.47104576751747</v>
      </c>
    </row>
    <row r="84" spans="1:7" ht="15.75" outlineLevel="2" x14ac:dyDescent="0.2">
      <c r="A84" s="9"/>
      <c r="B84" s="22" t="s">
        <v>0</v>
      </c>
      <c r="C84" s="14" t="s">
        <v>64</v>
      </c>
      <c r="D84" s="24">
        <f>D85+D86</f>
        <v>36529.599999999999</v>
      </c>
    </row>
    <row r="85" spans="1:7" ht="15.75" outlineLevel="2" x14ac:dyDescent="0.2">
      <c r="A85" s="9"/>
      <c r="B85" s="1" t="s">
        <v>44</v>
      </c>
      <c r="C85" s="7" t="s">
        <v>64</v>
      </c>
      <c r="D85" s="25"/>
    </row>
    <row r="86" spans="1:7" ht="15.75" outlineLevel="2" x14ac:dyDescent="0.2">
      <c r="A86" s="9"/>
      <c r="B86" s="1" t="s">
        <v>46</v>
      </c>
      <c r="C86" s="7" t="s">
        <v>64</v>
      </c>
      <c r="D86" s="25">
        <v>36529.599999999999</v>
      </c>
    </row>
    <row r="87" spans="1:7" ht="15.75" x14ac:dyDescent="0.2">
      <c r="A87" s="9"/>
      <c r="B87" s="22" t="s">
        <v>133</v>
      </c>
      <c r="C87" s="14" t="s">
        <v>64</v>
      </c>
      <c r="D87" s="37">
        <f>D32+D42+D47+D56+D69+D84</f>
        <v>267718.69991764071</v>
      </c>
      <c r="G87" s="19"/>
    </row>
    <row r="88" spans="1:7" ht="15.75" x14ac:dyDescent="0.2">
      <c r="A88" s="46" t="s">
        <v>126</v>
      </c>
      <c r="B88" s="46"/>
      <c r="C88" s="46"/>
      <c r="D88" s="46"/>
    </row>
    <row r="89" spans="1:7" ht="15.75" x14ac:dyDescent="0.2">
      <c r="A89" s="7" t="s">
        <v>93</v>
      </c>
      <c r="B89" s="12" t="s">
        <v>94</v>
      </c>
      <c r="C89" s="7" t="s">
        <v>64</v>
      </c>
      <c r="D89" s="29">
        <v>0</v>
      </c>
    </row>
    <row r="90" spans="1:7" ht="15.75" x14ac:dyDescent="0.2">
      <c r="A90" s="7" t="s">
        <v>95</v>
      </c>
      <c r="B90" s="12" t="s">
        <v>96</v>
      </c>
      <c r="C90" s="7" t="s">
        <v>64</v>
      </c>
      <c r="D90" s="29">
        <v>0</v>
      </c>
    </row>
    <row r="91" spans="1:7" ht="15.75" x14ac:dyDescent="0.2">
      <c r="A91" s="7" t="s">
        <v>97</v>
      </c>
      <c r="B91" s="12" t="s">
        <v>98</v>
      </c>
      <c r="C91" s="7" t="s">
        <v>64</v>
      </c>
      <c r="D91" s="29">
        <v>0</v>
      </c>
    </row>
    <row r="92" spans="1:7" ht="15.75" x14ac:dyDescent="0.2">
      <c r="A92" s="7" t="s">
        <v>99</v>
      </c>
      <c r="B92" s="12" t="s">
        <v>100</v>
      </c>
      <c r="C92" s="7" t="s">
        <v>64</v>
      </c>
      <c r="D92" s="29">
        <v>0</v>
      </c>
    </row>
    <row r="93" spans="1:7" ht="15.75" x14ac:dyDescent="0.2">
      <c r="A93" s="7" t="s">
        <v>101</v>
      </c>
      <c r="B93" s="12" t="s">
        <v>63</v>
      </c>
      <c r="C93" s="7" t="s">
        <v>64</v>
      </c>
      <c r="D93" s="29">
        <v>0</v>
      </c>
    </row>
    <row r="94" spans="1:7" ht="15.75" x14ac:dyDescent="0.2">
      <c r="A94" s="7" t="s">
        <v>102</v>
      </c>
      <c r="B94" s="12" t="s">
        <v>66</v>
      </c>
      <c r="C94" s="7" t="s">
        <v>64</v>
      </c>
      <c r="D94" s="29">
        <v>0</v>
      </c>
    </row>
    <row r="95" spans="1:7" ht="15.75" x14ac:dyDescent="0.2">
      <c r="A95" s="7" t="s">
        <v>103</v>
      </c>
      <c r="B95" s="12" t="s">
        <v>68</v>
      </c>
      <c r="C95" s="7" t="s">
        <v>64</v>
      </c>
      <c r="D95" s="29">
        <v>0</v>
      </c>
    </row>
    <row r="96" spans="1:7" ht="15.75" x14ac:dyDescent="0.2">
      <c r="A96" s="7" t="s">
        <v>104</v>
      </c>
      <c r="B96" s="12" t="s">
        <v>85</v>
      </c>
      <c r="C96" s="7" t="s">
        <v>64</v>
      </c>
      <c r="D96" s="29">
        <v>0</v>
      </c>
    </row>
    <row r="97" spans="1:4" ht="15.75" x14ac:dyDescent="0.2">
      <c r="A97" s="7" t="s">
        <v>105</v>
      </c>
      <c r="B97" s="12" t="s">
        <v>87</v>
      </c>
      <c r="C97" s="7" t="s">
        <v>64</v>
      </c>
      <c r="D97" s="29">
        <v>0</v>
      </c>
    </row>
    <row r="98" spans="1:4" ht="15.75" x14ac:dyDescent="0.25">
      <c r="A98" s="7" t="s">
        <v>106</v>
      </c>
      <c r="B98" s="16" t="s">
        <v>89</v>
      </c>
      <c r="C98" s="7" t="s">
        <v>64</v>
      </c>
      <c r="D98" s="29">
        <v>0</v>
      </c>
    </row>
    <row r="99" spans="1:4" ht="15.75" x14ac:dyDescent="0.25">
      <c r="A99" s="56" t="s">
        <v>107</v>
      </c>
      <c r="B99" s="56"/>
      <c r="C99" s="56"/>
      <c r="D99" s="56"/>
    </row>
    <row r="100" spans="1:4" ht="15.75" x14ac:dyDescent="0.2">
      <c r="A100" s="31">
        <v>29</v>
      </c>
      <c r="B100" s="12" t="s">
        <v>108</v>
      </c>
      <c r="C100" s="17" t="s">
        <v>109</v>
      </c>
      <c r="D100" s="30" t="s">
        <v>119</v>
      </c>
    </row>
    <row r="101" spans="1:4" ht="15.75" x14ac:dyDescent="0.2">
      <c r="A101" s="31">
        <f>A100+1</f>
        <v>30</v>
      </c>
      <c r="B101" s="12" t="s">
        <v>52</v>
      </c>
      <c r="C101" s="17" t="s">
        <v>109</v>
      </c>
      <c r="D101" s="8" t="s">
        <v>120</v>
      </c>
    </row>
    <row r="102" spans="1:4" ht="15.75" x14ac:dyDescent="0.2">
      <c r="A102" s="31">
        <f t="shared" ref="A102:A114" si="0">A101+1</f>
        <v>31</v>
      </c>
      <c r="B102" s="32" t="s">
        <v>110</v>
      </c>
      <c r="C102" s="20" t="s">
        <v>111</v>
      </c>
      <c r="D102" s="45">
        <f>D104/5.755</f>
        <v>5119.6455256298877</v>
      </c>
    </row>
    <row r="103" spans="1:4" ht="15.75" x14ac:dyDescent="0.2">
      <c r="A103" s="31">
        <f t="shared" si="0"/>
        <v>32</v>
      </c>
      <c r="B103" s="32" t="s">
        <v>140</v>
      </c>
      <c r="C103" s="20" t="s">
        <v>64</v>
      </c>
      <c r="D103" s="44">
        <v>9194.3799999999992</v>
      </c>
    </row>
    <row r="104" spans="1:4" ht="15.75" x14ac:dyDescent="0.25">
      <c r="A104" s="31">
        <f t="shared" si="0"/>
        <v>33</v>
      </c>
      <c r="B104" s="12" t="s">
        <v>112</v>
      </c>
      <c r="C104" s="8" t="s">
        <v>64</v>
      </c>
      <c r="D104" s="10">
        <f>27005.13+2458.43</f>
        <v>29463.56</v>
      </c>
    </row>
    <row r="105" spans="1:4" ht="15.75" x14ac:dyDescent="0.25">
      <c r="A105" s="31">
        <f t="shared" si="0"/>
        <v>34</v>
      </c>
      <c r="B105" s="12" t="s">
        <v>113</v>
      </c>
      <c r="C105" s="8" t="s">
        <v>64</v>
      </c>
      <c r="D105" s="33">
        <f>D104*87%</f>
        <v>25633.297200000001</v>
      </c>
    </row>
    <row r="106" spans="1:4" ht="15.75" x14ac:dyDescent="0.25">
      <c r="A106" s="31">
        <f t="shared" si="0"/>
        <v>35</v>
      </c>
      <c r="B106" s="12" t="s">
        <v>141</v>
      </c>
      <c r="C106" s="8" t="s">
        <v>64</v>
      </c>
      <c r="D106" s="39">
        <f>D103+D104-D105</f>
        <v>13024.642800000001</v>
      </c>
    </row>
    <row r="107" spans="1:4" ht="15.75" x14ac:dyDescent="0.25">
      <c r="A107" s="31">
        <f t="shared" si="0"/>
        <v>36</v>
      </c>
      <c r="B107" s="12" t="s">
        <v>114</v>
      </c>
      <c r="C107" s="8" t="s">
        <v>64</v>
      </c>
      <c r="D107" s="10">
        <f>D104</f>
        <v>29463.56</v>
      </c>
    </row>
    <row r="108" spans="1:4" ht="15.75" x14ac:dyDescent="0.25">
      <c r="A108" s="31">
        <f t="shared" si="0"/>
        <v>37</v>
      </c>
      <c r="B108" s="12" t="s">
        <v>115</v>
      </c>
      <c r="C108" s="8" t="s">
        <v>64</v>
      </c>
      <c r="D108" s="10">
        <f>D107</f>
        <v>29463.56</v>
      </c>
    </row>
    <row r="109" spans="1:4" ht="15.75" x14ac:dyDescent="0.25">
      <c r="A109" s="31">
        <f t="shared" si="0"/>
        <v>38</v>
      </c>
      <c r="B109" s="12" t="s">
        <v>116</v>
      </c>
      <c r="C109" s="8" t="s">
        <v>64</v>
      </c>
      <c r="D109" s="10">
        <v>0</v>
      </c>
    </row>
    <row r="110" spans="1:4" ht="31.5" x14ac:dyDescent="0.25">
      <c r="A110" s="31">
        <f t="shared" si="0"/>
        <v>39</v>
      </c>
      <c r="B110" s="12" t="s">
        <v>117</v>
      </c>
      <c r="C110" s="8" t="s">
        <v>64</v>
      </c>
      <c r="D110" s="10"/>
    </row>
    <row r="111" spans="1:4" ht="15.75" x14ac:dyDescent="0.25">
      <c r="A111" s="31">
        <f t="shared" si="0"/>
        <v>40</v>
      </c>
      <c r="B111" s="12" t="s">
        <v>94</v>
      </c>
      <c r="C111" s="8" t="s">
        <v>118</v>
      </c>
      <c r="D111" s="10"/>
    </row>
    <row r="112" spans="1:4" ht="15.75" x14ac:dyDescent="0.25">
      <c r="A112" s="31">
        <f t="shared" si="0"/>
        <v>41</v>
      </c>
      <c r="B112" s="12" t="s">
        <v>96</v>
      </c>
      <c r="C112" s="8" t="s">
        <v>118</v>
      </c>
      <c r="D112" s="10"/>
    </row>
    <row r="113" spans="1:4" ht="15.75" x14ac:dyDescent="0.25">
      <c r="A113" s="31">
        <f t="shared" si="0"/>
        <v>42</v>
      </c>
      <c r="B113" s="12" t="s">
        <v>98</v>
      </c>
      <c r="C113" s="8" t="s">
        <v>118</v>
      </c>
      <c r="D113" s="18"/>
    </row>
    <row r="114" spans="1:4" ht="15.75" x14ac:dyDescent="0.25">
      <c r="A114" s="31">
        <f t="shared" si="0"/>
        <v>43</v>
      </c>
      <c r="B114" s="12" t="s">
        <v>100</v>
      </c>
      <c r="C114" s="8" t="s">
        <v>64</v>
      </c>
      <c r="D114" s="15"/>
    </row>
    <row r="115" spans="1:4" ht="15.75" x14ac:dyDescent="0.2">
      <c r="A115" s="46" t="s">
        <v>121</v>
      </c>
      <c r="B115" s="46"/>
      <c r="C115" s="46"/>
      <c r="D115" s="46"/>
    </row>
    <row r="116" spans="1:4" ht="15.75" x14ac:dyDescent="0.2">
      <c r="A116" s="38">
        <f>A114+1</f>
        <v>44</v>
      </c>
      <c r="B116" s="6" t="s">
        <v>122</v>
      </c>
      <c r="C116" s="6" t="s">
        <v>118</v>
      </c>
      <c r="D116" s="6">
        <v>8</v>
      </c>
    </row>
    <row r="117" spans="1:4" ht="15.75" x14ac:dyDescent="0.2">
      <c r="A117" s="38">
        <f>A116+1</f>
        <v>45</v>
      </c>
      <c r="B117" s="6" t="s">
        <v>123</v>
      </c>
      <c r="C117" s="6" t="s">
        <v>118</v>
      </c>
      <c r="D117" s="6">
        <v>1</v>
      </c>
    </row>
    <row r="118" spans="1:4" ht="15.75" x14ac:dyDescent="0.2">
      <c r="A118" s="38">
        <f>A117+1</f>
        <v>46</v>
      </c>
      <c r="B118" s="6" t="s">
        <v>124</v>
      </c>
      <c r="C118" s="6" t="s">
        <v>64</v>
      </c>
      <c r="D118" s="6">
        <v>21593</v>
      </c>
    </row>
  </sheetData>
  <mergeCells count="6">
    <mergeCell ref="A115:D115"/>
    <mergeCell ref="A1:D5"/>
    <mergeCell ref="A11:D11"/>
    <mergeCell ref="A30:D30"/>
    <mergeCell ref="A88:D88"/>
    <mergeCell ref="A99:D99"/>
  </mergeCells>
  <pageMargins left="0.39370078740157477" right="0.39370078740157477" top="0.39370078740157477" bottom="0.39370078740157477" header="0" footer="0"/>
  <pageSetup paperSize="9" scale="78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Горная9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2026-02-11T22:41:14Z</dcterms:modified>
</cp:coreProperties>
</file>